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urdl\Dropbox\坂本\EA\資料\計算資料\"/>
    </mc:Choice>
  </mc:AlternateContent>
  <xr:revisionPtr revIDLastSave="0" documentId="13_ncr:1_{F07CB73E-8038-457C-B841-E8AA3562B2EA}" xr6:coauthVersionLast="47" xr6:coauthVersionMax="47" xr10:uidLastSave="{00000000-0000-0000-0000-000000000000}"/>
  <bookViews>
    <workbookView xWindow="22450" yWindow="-110" windowWidth="38620" windowHeight="21100" xr2:uid="{00000000-000D-0000-FFFF-FFFF00000000}"/>
  </bookViews>
  <sheets>
    <sheet name="使用例" sheetId="7" r:id="rId1"/>
    <sheet name="神威　スタンダード" sheetId="2" r:id="rId2"/>
    <sheet name="神威　マイクロ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C40" i="2"/>
  <c r="D21" i="6"/>
  <c r="C21" i="6"/>
  <c r="D20" i="6"/>
  <c r="C20" i="6"/>
  <c r="D19" i="6"/>
  <c r="C19" i="6"/>
  <c r="C40" i="6" s="1"/>
  <c r="D18" i="6"/>
  <c r="C18" i="6"/>
  <c r="D17" i="6"/>
  <c r="D21" i="2"/>
  <c r="C21" i="2"/>
  <c r="D20" i="2"/>
  <c r="C20" i="2"/>
  <c r="D19" i="2"/>
  <c r="C19" i="2"/>
  <c r="D18" i="2"/>
  <c r="C18" i="2"/>
  <c r="D17" i="2"/>
  <c r="C21" i="7"/>
  <c r="C20" i="7"/>
  <c r="C19" i="7"/>
  <c r="B19" i="7"/>
  <c r="B20" i="7" s="1"/>
  <c r="C18" i="7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F17" i="7" s="1"/>
  <c r="B18" i="7"/>
  <c r="B6" i="7"/>
  <c r="D17" i="7" s="1"/>
  <c r="B6" i="6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18" i="6"/>
  <c r="E18" i="2"/>
  <c r="B6" i="2"/>
  <c r="F18" i="7" l="1"/>
  <c r="D20" i="7"/>
  <c r="B21" i="7"/>
  <c r="F20" i="7"/>
  <c r="D19" i="7"/>
  <c r="F19" i="7"/>
  <c r="D18" i="7"/>
  <c r="C40" i="7"/>
  <c r="E18" i="6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F17" i="2" s="1"/>
  <c r="F19" i="2" l="1"/>
  <c r="B22" i="7"/>
  <c r="F21" i="7"/>
  <c r="D21" i="7"/>
  <c r="D40" i="7" s="1"/>
  <c r="F17" i="6"/>
  <c r="F19" i="6"/>
  <c r="F20" i="6"/>
  <c r="F18" i="6"/>
  <c r="F18" i="2"/>
  <c r="F20" i="2"/>
  <c r="B23" i="7" l="1"/>
  <c r="F22" i="7"/>
  <c r="D40" i="6"/>
  <c r="F21" i="6"/>
  <c r="F21" i="2"/>
  <c r="B24" i="7" l="1"/>
  <c r="F23" i="7"/>
  <c r="F22" i="6"/>
  <c r="F22" i="2"/>
  <c r="F24" i="7" l="1"/>
  <c r="B25" i="7"/>
  <c r="F23" i="6"/>
  <c r="F23" i="2"/>
  <c r="B26" i="7" l="1"/>
  <c r="F25" i="7"/>
  <c r="F24" i="6"/>
  <c r="F24" i="2"/>
  <c r="B27" i="7" l="1"/>
  <c r="F26" i="7"/>
  <c r="F25" i="6"/>
  <c r="F25" i="2"/>
  <c r="F27" i="7" l="1"/>
  <c r="B28" i="7"/>
  <c r="F26" i="6"/>
  <c r="F26" i="2"/>
  <c r="D40" i="2"/>
  <c r="B29" i="7" l="1"/>
  <c r="F28" i="7"/>
  <c r="F27" i="6"/>
  <c r="F27" i="2"/>
  <c r="B30" i="7" l="1"/>
  <c r="F29" i="7"/>
  <c r="F28" i="6"/>
  <c r="F28" i="2"/>
  <c r="B31" i="7" l="1"/>
  <c r="F30" i="7"/>
  <c r="F29" i="6"/>
  <c r="F29" i="2"/>
  <c r="B32" i="7" l="1"/>
  <c r="F31" i="7"/>
  <c r="F30" i="6"/>
  <c r="F30" i="2"/>
  <c r="F32" i="7" l="1"/>
  <c r="B33" i="7"/>
  <c r="F31" i="6"/>
  <c r="F31" i="2"/>
  <c r="B34" i="7" l="1"/>
  <c r="F33" i="7"/>
  <c r="F32" i="6"/>
  <c r="F32" i="2"/>
  <c r="B35" i="7" l="1"/>
  <c r="F34" i="7"/>
  <c r="F33" i="6"/>
  <c r="F33" i="2"/>
  <c r="B36" i="7" l="1"/>
  <c r="F35" i="7"/>
  <c r="F34" i="6"/>
  <c r="F34" i="2"/>
  <c r="F36" i="7" l="1"/>
  <c r="F40" i="7" s="1"/>
  <c r="F12" i="7" s="1"/>
  <c r="F13" i="7" s="1"/>
  <c r="B40" i="7"/>
  <c r="F35" i="6"/>
  <c r="F35" i="2"/>
  <c r="F36" i="6" l="1"/>
  <c r="F40" i="6" s="1"/>
  <c r="F12" i="6" s="1"/>
  <c r="F13" i="6" s="1"/>
  <c r="B40" i="6"/>
  <c r="F36" i="2"/>
  <c r="F40" i="2" s="1"/>
  <c r="F12" i="2" s="1"/>
  <c r="F13" i="2" s="1"/>
</calcChain>
</file>

<file path=xl/sharedStrings.xml><?xml version="1.0" encoding="utf-8"?>
<sst xmlns="http://schemas.openxmlformats.org/spreadsheetml/2006/main" count="69" uniqueCount="22">
  <si>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</si>
  <si>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</si>
  <si>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</si>
  <si>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</si>
  <si>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</si>
  <si>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</si>
  <si>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</si>
  <si>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</si>
  <si>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</si>
  <si>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マーチン倍率</t>
  </si>
  <si>
    <t>ナンピン数</t>
  </si>
  <si>
    <t>運用ロット</t>
  </si>
  <si>
    <t>ナンピン幅</t>
  </si>
  <si>
    <t>証拠金</t>
  </si>
  <si>
    <t>含み損（最大ナンピン到達時点）</t>
  </si>
  <si>
    <t>運用資金</t>
  </si>
  <si>
    <t>累計ナンピン幅</t>
  </si>
  <si>
    <t>有効証拠金</t>
  </si>
  <si>
    <t>証拠金維持率</t>
  </si>
  <si>
    <t>↑　計算の都合、小数点以下は概算になりますので、実際のエントリーロットと誤差が生じる可能性はあります。</t>
  </si>
  <si>
    <t>エントリー価格</t>
    <rPh sb="5" eb="7">
      <t>カカク</t>
    </rPh>
    <phoneticPr fontId="7"/>
  </si>
  <si>
    <t>固定</t>
    <rPh sb="0" eb="2">
      <t>コテイ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</si>
</sst>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3" formatCode="_ * #,##0.00_ ;_ * \-#,##0.00_ ;_ * &quot;-&quot;??_ ;_ @_ "/>
    <numFmt numFmtId="176" formatCode="0.00_);[Red]\(0.00\)"/>
    <numFmt numFmtId="177" formatCode="0.00_ "/>
    <numFmt numFmtId="178" formatCode="_ * #,##0_ ;_ * \-#,##0_ ;_ * &quot;-&quot;??_ ;_ @_ "/>
    <numFmt numFmtId="179" formatCode="0_);[Red]\(0\)"/>
    <numFmt numFmtId="180" formatCode="_-&quot;¥&quot;* #,##0.00_-\ ;\-&quot;¥&quot;* #,##0.00_-\ ;_-&quot;¥&quot;* &quot;-&quot;??_-\ ;_-@_-"/>
    <numFmt numFmtId="181" formatCode="0.0_);[Red]\(0.0\)"/>
  </numFmts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rgb="FF9C570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2" fillId="2" borderId="1" xfId="5" applyFont="1" applyBorder="1" applyAlignment="1">
      <alignment horizontal="center" vertical="center"/>
    </xf>
    <xf numFmtId="179" fontId="2" fillId="2" borderId="1" xfId="5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2" borderId="1" xfId="5" applyBorder="1" applyAlignment="1">
      <alignment vertical="center"/>
    </xf>
    <xf numFmtId="0" fontId="1" fillId="0" borderId="1" xfId="0" applyFont="1" applyBorder="1">
      <alignment vertical="center"/>
    </xf>
    <xf numFmtId="176" fontId="2" fillId="2" borderId="1" xfId="5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1" fontId="5" fillId="0" borderId="2" xfId="4" applyNumberFormat="1" applyAlignment="1">
      <alignment horizontal="center" vertical="center"/>
    </xf>
    <xf numFmtId="179" fontId="5" fillId="0" borderId="2" xfId="4" applyNumberFormat="1" applyAlignment="1">
      <alignment horizontal="center" vertical="center"/>
    </xf>
    <xf numFmtId="6" fontId="5" fillId="0" borderId="2" xfId="4" applyNumberFormat="1" applyAlignment="1">
      <alignment horizontal="center" vertical="center"/>
    </xf>
    <xf numFmtId="178" fontId="3" fillId="2" borderId="1" xfId="5" applyNumberFormat="1" applyBorder="1">
      <alignment vertical="center"/>
    </xf>
    <xf numFmtId="178" fontId="0" fillId="0" borderId="1" xfId="1" applyNumberFormat="1" applyFont="1" applyBorder="1">
      <alignment vertical="center"/>
    </xf>
    <xf numFmtId="9" fontId="1" fillId="0" borderId="1" xfId="3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5" applyBorder="1" applyAlignment="1">
      <alignment horizontal="center" vertical="center"/>
    </xf>
    <xf numFmtId="0" fontId="3" fillId="2" borderId="1" xfId="5" applyBorder="1" applyAlignment="1">
      <alignment horizontal="center" vertical="center"/>
    </xf>
    <xf numFmtId="179" fontId="8" fillId="3" borderId="1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9" fontId="8" fillId="3" borderId="1" xfId="5" applyNumberFormat="1" applyFont="1" applyFill="1" applyBorder="1" applyAlignment="1">
      <alignment horizontal="center" vertical="center"/>
    </xf>
    <xf numFmtId="38" fontId="8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6">
    <cellStyle name="どちらでもない" xfId="5" builtinId="28"/>
    <cellStyle name="パーセント" xfId="3" builtinId="5"/>
    <cellStyle name="桁区切り" xfId="1" builtinId="6"/>
    <cellStyle name="集計" xfId="4" builtinId="2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162022</xdr:colOff>
      <xdr:row>1</xdr:row>
      <xdr:rowOff>154609</xdr:rowOff>
    </xdr:from>
    <xdr:to>
      <xdr:col>4</xdr:col>
      <xdr:colOff>1287279</xdr:colOff>
      <xdr:row>6</xdr:row>
      <xdr:rowOff>115169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8400B61-83A6-47C7-A143-35B2094B245D}"/>
            </a:ext>
          </a:extLst>
        </xdr:cNvPr>
        <xdr:cNvSpPr/>
      </xdr:nvSpPr>
      <xdr:spPr>
        <a:xfrm>
          <a:off x="2492196" y="325783"/>
          <a:ext cx="1903822" cy="816429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各レートを入力してください。</a:t>
          </a:r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</a:p>
      </xdr:txBody>
    </xdr:sp>
    <xdr:clientData/>
  </xdr:twoCellAnchor>
  <xdr:twoCellAnchor>
    <xdr:from>
      <xdr:col>5</xdr:col>
      <xdr:colOff>949401</xdr:colOff>
      <xdr:row>2</xdr:row>
      <xdr:rowOff>150507</xdr:rowOff>
    </xdr:from>
    <xdr:to>
      <xdr:col>7</xdr:col>
      <xdr:colOff>93570</xdr:colOff>
      <xdr:row>7</xdr:row>
      <xdr:rowOff>110885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56B2DDA9-40BA-41B4-B3E1-733F52BDAF22}"/>
            </a:ext>
          </a:extLst>
        </xdr:cNvPr>
        <xdr:cNvSpPr/>
      </xdr:nvSpPr>
      <xdr:spPr>
        <a:xfrm>
          <a:off x="5405444" y="492855"/>
          <a:ext cx="1838778" cy="816247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</a:p>
      </xdr:txBody>
    </xdr:sp>
    <xdr:clientData/>
  </xdr:twoCellAnchor>
  <xdr:twoCellAnchor>
    <xdr:from>
      <xdr:col>5</xdr:col>
      <xdr:colOff>634522</xdr:colOff>
      <xdr:row>23</xdr:row>
      <xdr:rowOff>103100</xdr:rowOff>
    </xdr:from>
    <xdr:to>
      <xdr:col>8</xdr:col>
      <xdr:colOff>785179</xdr:colOff>
      <xdr:row>38</xdr:row>
      <xdr:rowOff>118399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E621E9AC-A3A8-4E92-B40A-7CF7AE4DA016}"/>
            </a:ext>
          </a:extLst>
        </xdr:cNvPr>
        <xdr:cNvSpPr/>
      </xdr:nvSpPr>
      <xdr:spPr>
        <a:xfrm>
          <a:off x="5090565" y="4040100"/>
          <a:ext cx="3485788" cy="2582908"/>
        </a:xfrm>
        <a:prstGeom prst="wedgeRectCallout">
          <a:avLst>
            <a:gd name="adj1" fmla="val -129356"/>
            <a:gd name="adj2" fmla="val -53100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</a:p>
        <a:p>
          <a:pPr algn="l"/>
          <a:r>
            <a:rPr lang="ja-JP" altLang="en-US" sz="1100"/>
            <a:t>運用するロットを入力ください。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【ナンピン幅】【証拠金】</a:t>
          </a:r>
        </a:p>
        <a:p>
          <a:pPr algn="l"/>
          <a:r>
            <a:rPr lang="ja-JP" altLang="en-US" sz="1100"/>
            <a:t>想定ナンピン数に応じて、セルの数式を削除・コピーしてください。</a:t>
          </a:r>
          <a:endParaRPr lang="en-US" altLang="ja-JP" sz="1100"/>
        </a:p>
        <a:p>
          <a:pPr algn="l"/>
          <a:endParaRPr lang="en-US" altLang="ja-JP" sz="1100"/>
        </a:p>
        <a:p>
          <a:pPr algn="l"/>
          <a:r>
            <a:rPr lang="en-US" altLang="ja-JP" sz="1100"/>
            <a:t>【</a:t>
          </a:r>
          <a:r>
            <a:rPr lang="ja-JP" altLang="en-US" sz="1100"/>
            <a:t>エントリー価格</a:t>
          </a:r>
          <a:r>
            <a:rPr lang="en-US" altLang="ja-JP" sz="1100"/>
            <a:t>】</a:t>
          </a:r>
        </a:p>
        <a:p>
          <a:pPr algn="l"/>
          <a:r>
            <a:rPr lang="ja-JP" altLang="en-US" sz="1100"/>
            <a:t>エントリー価格は実際のエントリー価格を入力してください。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2AAC-6CB5-468E-B771-AF39760992C0}">
  <dimension ref="A1:XFD42"/>
  <sheetViews>
    <sheetView tabSelected="1" zoomScale="115" zoomScaleNormal="115" workbookViewId="0">
      <selection activeCell="J23" sqref="J23"/>
    </sheetView>
  </sheetViews>
  <sheetFormatPr defaultColWidth="9" defaultRowHeight="13.3" x14ac:dyDescent="0.25"/>
  <cols>
    <col min="1" max="1" width="11.84375" style="2" customWidth="1"/>
    <col min="2" max="2" width="10.4609375" style="2" customWidth="1"/>
    <col min="3" max="3" width="10.4609375" style="3" customWidth="1"/>
    <col min="4" max="4" width="11" style="2" customWidth="1"/>
    <col min="5" max="7" width="19" style="2" customWidth="1"/>
    <col min="8" max="8" width="9.07421875" style="2" customWidth="1"/>
    <col min="9" max="10" width="16.69140625" style="1" customWidth="1"/>
    <col min="11" max="16384" width="9" style="1"/>
  </cols>
  <sheetData>
    <row r="1" spans="1:10" x14ac:dyDescent="0.25">
      <c r="A1" s="4" t="s">
        <v>0</v>
      </c>
    </row>
    <row r="2" spans="1:10" x14ac:dyDescent="0.25">
      <c r="A2" s="4"/>
    </row>
    <row r="3" spans="1:10" s="1" customFormat="1" x14ac:dyDescent="0.25">
      <c r="A3" s="5" t="s">
        <v>1</v>
      </c>
      <c r="B3" s="5">
        <v>1</v>
      </c>
      <c r="C3" s="6" t="s">
        <v>2</v>
      </c>
      <c r="D3" s="2"/>
      <c r="E3" s="2"/>
      <c r="F3" s="2"/>
      <c r="G3" s="2"/>
      <c r="H3" s="2"/>
    </row>
    <row r="4" spans="1:10" s="1" customFormat="1" x14ac:dyDescent="0.25">
      <c r="A4" s="7" t="s">
        <v>3</v>
      </c>
      <c r="B4" s="8">
        <v>2000</v>
      </c>
      <c r="C4" s="6" t="s">
        <v>4</v>
      </c>
      <c r="D4" s="2"/>
      <c r="E4" s="2"/>
      <c r="F4" s="2"/>
      <c r="G4" s="2"/>
      <c r="H4" s="2"/>
    </row>
    <row r="5" spans="1:10" s="1" customFormat="1" x14ac:dyDescent="0.25">
      <c r="A5" s="7" t="s">
        <v>5</v>
      </c>
      <c r="B5" s="8">
        <v>135</v>
      </c>
      <c r="C5" s="6" t="s">
        <v>6</v>
      </c>
      <c r="D5" s="2"/>
      <c r="E5" s="2"/>
      <c r="F5" s="2"/>
      <c r="G5" s="2"/>
      <c r="H5" s="2"/>
    </row>
    <row r="6" spans="1:10" s="1" customFormat="1" x14ac:dyDescent="0.25">
      <c r="A6" s="5" t="s">
        <v>1</v>
      </c>
      <c r="B6" s="5">
        <f>B3*B4*B5</f>
        <v>270000</v>
      </c>
      <c r="C6" s="6" t="s">
        <v>6</v>
      </c>
      <c r="D6" s="2"/>
      <c r="E6" s="2"/>
      <c r="F6" s="2"/>
      <c r="G6" s="2"/>
      <c r="H6" s="2"/>
    </row>
    <row r="7" spans="1:10" s="1" customFormat="1" x14ac:dyDescent="0.25">
      <c r="A7" s="7" t="s">
        <v>7</v>
      </c>
      <c r="B7" s="7">
        <v>1000</v>
      </c>
      <c r="C7" s="6" t="s">
        <v>8</v>
      </c>
      <c r="D7" s="2"/>
      <c r="E7" s="2"/>
      <c r="F7" s="2"/>
      <c r="G7" s="2"/>
      <c r="H7" s="2"/>
    </row>
    <row r="8" spans="1:10" s="1" customFormat="1" x14ac:dyDescent="0.25">
      <c r="A8" s="2"/>
      <c r="B8" s="2"/>
      <c r="C8" s="3"/>
      <c r="D8" s="2"/>
      <c r="E8" s="2"/>
      <c r="F8" s="2"/>
      <c r="G8" s="2"/>
      <c r="H8" s="2"/>
    </row>
    <row r="9" spans="1:10" s="1" customFormat="1" x14ac:dyDescent="0.25">
      <c r="A9" s="2"/>
      <c r="B9" s="2"/>
      <c r="C9" s="3"/>
      <c r="D9" s="2"/>
      <c r="E9" s="2"/>
      <c r="F9" s="2"/>
      <c r="G9" s="2"/>
      <c r="H9" s="2"/>
    </row>
    <row r="10" spans="1:10" s="1" customFormat="1" x14ac:dyDescent="0.25">
      <c r="A10" s="2"/>
      <c r="B10" s="2"/>
      <c r="C10" s="3"/>
      <c r="D10" s="2"/>
      <c r="E10" s="2"/>
      <c r="F10" s="2"/>
      <c r="G10" s="2"/>
      <c r="H10" s="2"/>
    </row>
    <row r="11" spans="1:10" s="1" customFormat="1" x14ac:dyDescent="0.25">
      <c r="A11" s="2"/>
      <c r="B11" s="2"/>
      <c r="C11" s="3"/>
      <c r="D11" s="2"/>
      <c r="E11" s="10" t="s">
        <v>15</v>
      </c>
      <c r="F11" s="18">
        <v>50000</v>
      </c>
      <c r="G11" s="2"/>
      <c r="H11" s="2"/>
    </row>
    <row r="12" spans="1:10" customFormat="1" x14ac:dyDescent="0.25">
      <c r="A12" s="2"/>
      <c r="B12" s="2"/>
      <c r="C12" s="3"/>
      <c r="D12" s="2"/>
      <c r="E12" s="11" t="s">
        <v>17</v>
      </c>
      <c r="F12" s="19">
        <f>F11-F40</f>
        <v>49345</v>
      </c>
      <c r="G12" s="2"/>
      <c r="H12" s="2"/>
    </row>
    <row r="13" spans="1:10" customFormat="1" x14ac:dyDescent="0.25">
      <c r="A13" s="5" t="s">
        <v>9</v>
      </c>
      <c r="B13" s="2"/>
      <c r="C13" s="3"/>
      <c r="D13" s="2"/>
      <c r="E13" s="11" t="s">
        <v>18</v>
      </c>
      <c r="F13" s="20">
        <f>F12/D40</f>
        <v>138.58522029138143</v>
      </c>
      <c r="G13" s="2"/>
      <c r="H13" s="2"/>
      <c r="I13" s="1"/>
      <c r="J13" s="1"/>
    </row>
    <row r="14" spans="1:10" customFormat="1" x14ac:dyDescent="0.25">
      <c r="A14" s="9">
        <v>1.5</v>
      </c>
      <c r="B14" s="2"/>
      <c r="C14" s="3"/>
      <c r="D14" s="2"/>
      <c r="E14" s="2"/>
      <c r="F14" s="2"/>
      <c r="G14" s="2"/>
      <c r="H14" s="2"/>
      <c r="I14" s="1"/>
      <c r="J14" s="1"/>
    </row>
    <row r="15" spans="1:10" s="1" customFormat="1" x14ac:dyDescent="0.25">
      <c r="A15" s="23" t="s">
        <v>10</v>
      </c>
      <c r="B15" s="26" t="s">
        <v>11</v>
      </c>
      <c r="C15" s="27" t="s">
        <v>12</v>
      </c>
      <c r="D15" s="28" t="s">
        <v>13</v>
      </c>
      <c r="E15" s="23" t="s">
        <v>14</v>
      </c>
      <c r="F15" s="23"/>
      <c r="G15" s="2"/>
      <c r="H15" s="2"/>
    </row>
    <row r="16" spans="1:10" s="1" customFormat="1" x14ac:dyDescent="0.25">
      <c r="A16" s="23"/>
      <c r="B16" s="26"/>
      <c r="C16" s="27"/>
      <c r="D16" s="28"/>
      <c r="E16" s="5" t="s">
        <v>16</v>
      </c>
      <c r="F16" s="5"/>
      <c r="G16" s="25" t="s">
        <v>20</v>
      </c>
      <c r="H16" s="2"/>
    </row>
    <row r="17" spans="1:15" s="1" customFormat="1" x14ac:dyDescent="0.25">
      <c r="A17" s="5">
        <v>1</v>
      </c>
      <c r="B17" s="12">
        <v>0.1</v>
      </c>
      <c r="C17" s="29">
        <v>0</v>
      </c>
      <c r="D17" s="30">
        <f>B17*$B$6/$B$7</f>
        <v>27</v>
      </c>
      <c r="E17" s="5"/>
      <c r="F17" s="13">
        <f>B17*($E$36-E17)*$B$6/(100*$B$5)</f>
        <v>160</v>
      </c>
      <c r="G17" s="25">
        <v>2040</v>
      </c>
      <c r="H17" s="2"/>
    </row>
    <row r="18" spans="1:15" s="1" customFormat="1" x14ac:dyDescent="0.25">
      <c r="A18" s="5">
        <v>2</v>
      </c>
      <c r="B18" s="9">
        <f>$A$14*B17</f>
        <v>0.15000000000000002</v>
      </c>
      <c r="C18" s="29">
        <f>ABS((G18-G17)*10)</f>
        <v>20</v>
      </c>
      <c r="D18" s="30">
        <f>B18*$B$6/$B$7</f>
        <v>40.500000000000007</v>
      </c>
      <c r="E18" s="6">
        <f t="shared" ref="E18:E36" si="0">E17+C18</f>
        <v>20</v>
      </c>
      <c r="F18" s="13">
        <f>B18*($E$36-E18)*$B$6/(100*$B$5)</f>
        <v>180.00000000000003</v>
      </c>
      <c r="G18" s="25">
        <v>2038</v>
      </c>
      <c r="H18" s="2"/>
    </row>
    <row r="19" spans="1:15" s="1" customFormat="1" x14ac:dyDescent="0.25">
      <c r="A19" s="5">
        <v>3</v>
      </c>
      <c r="B19" s="9">
        <f t="shared" ref="B19:B36" si="1">$A$14*B18</f>
        <v>0.22500000000000003</v>
      </c>
      <c r="C19" s="29">
        <f>ABS((G19-G18)*10)</f>
        <v>20</v>
      </c>
      <c r="D19" s="30">
        <f>B19*$B$6/$B$7</f>
        <v>60.750000000000007</v>
      </c>
      <c r="E19" s="6">
        <f t="shared" si="0"/>
        <v>40</v>
      </c>
      <c r="F19" s="13">
        <f>B19*($E$36-E19)*$B$6/(100*$B$5)</f>
        <v>180.00000000000003</v>
      </c>
      <c r="G19" s="25">
        <v>2036</v>
      </c>
      <c r="H19" s="2"/>
    </row>
    <row r="20" spans="1:15" s="1" customFormat="1" x14ac:dyDescent="0.25">
      <c r="A20" s="5">
        <v>4</v>
      </c>
      <c r="B20" s="9">
        <f t="shared" si="1"/>
        <v>0.33750000000000002</v>
      </c>
      <c r="C20" s="29">
        <f t="shared" ref="C20:C21" si="2">ABS((G20-G19)*10)</f>
        <v>20</v>
      </c>
      <c r="D20" s="30">
        <f>B20*$B$6/$B$7</f>
        <v>91.125</v>
      </c>
      <c r="E20" s="6">
        <f t="shared" si="0"/>
        <v>60</v>
      </c>
      <c r="F20" s="13">
        <f>B20*($E$36-E20)*$B$6/(100*$B$5)</f>
        <v>135</v>
      </c>
      <c r="G20" s="25">
        <v>2034</v>
      </c>
      <c r="H20" s="2"/>
    </row>
    <row r="21" spans="1:15" s="1" customFormat="1" x14ac:dyDescent="0.25">
      <c r="A21" s="5">
        <v>5</v>
      </c>
      <c r="B21" s="9">
        <f t="shared" si="1"/>
        <v>0.50625000000000009</v>
      </c>
      <c r="C21" s="29">
        <f t="shared" si="2"/>
        <v>20</v>
      </c>
      <c r="D21" s="30">
        <f>B21*$B$6/$B$7</f>
        <v>136.68750000000003</v>
      </c>
      <c r="E21" s="6">
        <f t="shared" si="0"/>
        <v>80</v>
      </c>
      <c r="F21" s="13">
        <f>B21*($E$36-E21)*$B$6/(100*$B$5)</f>
        <v>0</v>
      </c>
      <c r="G21" s="25">
        <v>2032</v>
      </c>
      <c r="H21" s="2"/>
      <c r="O21" s="21"/>
    </row>
    <row r="22" spans="1:15" s="1" customFormat="1" x14ac:dyDescent="0.25">
      <c r="A22" s="5">
        <v>6</v>
      </c>
      <c r="B22" s="9">
        <f t="shared" si="1"/>
        <v>0.75937500000000013</v>
      </c>
      <c r="C22" s="29"/>
      <c r="D22" s="30"/>
      <c r="E22" s="6">
        <f t="shared" si="0"/>
        <v>80</v>
      </c>
      <c r="F22" s="13">
        <f>B22*($E$36-E22)*$B$6/(100*$B$5)</f>
        <v>0</v>
      </c>
      <c r="G22" s="25"/>
      <c r="H22" s="2"/>
      <c r="O22" s="21"/>
    </row>
    <row r="23" spans="1:15" s="1" customFormat="1" x14ac:dyDescent="0.25">
      <c r="A23" s="5">
        <v>7</v>
      </c>
      <c r="B23" s="9">
        <f t="shared" si="1"/>
        <v>1.1390625000000001</v>
      </c>
      <c r="C23" s="29"/>
      <c r="D23" s="30"/>
      <c r="E23" s="6">
        <f t="shared" si="0"/>
        <v>80</v>
      </c>
      <c r="F23" s="13">
        <f>B23*($E$36-E23)*$B$6/(100*$B$5)</f>
        <v>0</v>
      </c>
      <c r="G23" s="25"/>
      <c r="H23" s="2"/>
      <c r="O23" s="21"/>
    </row>
    <row r="24" spans="1:15" s="1" customFormat="1" x14ac:dyDescent="0.25">
      <c r="A24" s="5">
        <v>8</v>
      </c>
      <c r="B24" s="9">
        <f t="shared" si="1"/>
        <v>1.7085937500000001</v>
      </c>
      <c r="C24" s="29"/>
      <c r="D24" s="30"/>
      <c r="E24" s="6">
        <f t="shared" si="0"/>
        <v>80</v>
      </c>
      <c r="F24" s="13">
        <f>B24*($E$36-E24)*$B$6/(100*$B$5)</f>
        <v>0</v>
      </c>
      <c r="G24" s="25"/>
      <c r="H24" s="2"/>
      <c r="O24" s="21"/>
    </row>
    <row r="25" spans="1:15" s="1" customFormat="1" x14ac:dyDescent="0.25">
      <c r="A25" s="5">
        <v>9</v>
      </c>
      <c r="B25" s="9">
        <f t="shared" si="1"/>
        <v>2.5628906250000001</v>
      </c>
      <c r="C25" s="29"/>
      <c r="D25" s="30"/>
      <c r="E25" s="6">
        <f t="shared" si="0"/>
        <v>80</v>
      </c>
      <c r="F25" s="13">
        <f>B25*($E$36-E25)*$B$6/(100*$B$5)</f>
        <v>0</v>
      </c>
      <c r="G25" s="25"/>
      <c r="H25" s="2"/>
      <c r="O25" s="21"/>
    </row>
    <row r="26" spans="1:15" s="1" customFormat="1" x14ac:dyDescent="0.25">
      <c r="A26" s="5">
        <v>10</v>
      </c>
      <c r="B26" s="9">
        <f t="shared" si="1"/>
        <v>3.8443359375000004</v>
      </c>
      <c r="C26" s="29"/>
      <c r="D26" s="30"/>
      <c r="E26" s="6">
        <f t="shared" si="0"/>
        <v>80</v>
      </c>
      <c r="F26" s="13">
        <f>B26*($E$36-E26)*$B$6/(100*$B$5)</f>
        <v>0</v>
      </c>
      <c r="G26" s="25"/>
      <c r="H26" s="2"/>
      <c r="O26" s="21"/>
    </row>
    <row r="27" spans="1:15" s="1" customFormat="1" x14ac:dyDescent="0.25">
      <c r="A27" s="5">
        <v>11</v>
      </c>
      <c r="B27" s="9">
        <f t="shared" si="1"/>
        <v>5.7665039062500005</v>
      </c>
      <c r="C27" s="29"/>
      <c r="D27" s="30"/>
      <c r="E27" s="6">
        <f t="shared" si="0"/>
        <v>80</v>
      </c>
      <c r="F27" s="13">
        <f>B27*($E$36-E27)*$B$6/(100*$B$5)</f>
        <v>0</v>
      </c>
      <c r="G27" s="25"/>
      <c r="H27" s="2"/>
      <c r="O27" s="21"/>
    </row>
    <row r="28" spans="1:15" s="1" customFormat="1" x14ac:dyDescent="0.25">
      <c r="A28" s="5">
        <v>12</v>
      </c>
      <c r="B28" s="9">
        <f t="shared" si="1"/>
        <v>8.6497558593750004</v>
      </c>
      <c r="C28" s="29"/>
      <c r="D28" s="30"/>
      <c r="E28" s="6">
        <f t="shared" si="0"/>
        <v>80</v>
      </c>
      <c r="F28" s="13">
        <f>B28*($E$36-E28)*$B$6/(100*$B$5)</f>
        <v>0</v>
      </c>
      <c r="G28" s="25"/>
      <c r="H28" s="2"/>
      <c r="O28" s="21"/>
    </row>
    <row r="29" spans="1:15" s="1" customFormat="1" x14ac:dyDescent="0.25">
      <c r="A29" s="5">
        <v>13</v>
      </c>
      <c r="B29" s="9">
        <f t="shared" si="1"/>
        <v>12.974633789062501</v>
      </c>
      <c r="C29" s="29"/>
      <c r="D29" s="30"/>
      <c r="E29" s="6">
        <f t="shared" si="0"/>
        <v>80</v>
      </c>
      <c r="F29" s="13">
        <f>B29*($E$36-E29)*$B$6/(100*$B$5)</f>
        <v>0</v>
      </c>
      <c r="G29" s="25"/>
      <c r="H29" s="2"/>
      <c r="O29" s="21"/>
    </row>
    <row r="30" spans="1:15" s="1" customFormat="1" x14ac:dyDescent="0.25">
      <c r="A30" s="5">
        <v>14</v>
      </c>
      <c r="B30" s="9">
        <f t="shared" si="1"/>
        <v>19.461950683593752</v>
      </c>
      <c r="C30" s="29"/>
      <c r="D30" s="30"/>
      <c r="E30" s="6">
        <f t="shared" si="0"/>
        <v>80</v>
      </c>
      <c r="F30" s="13">
        <f>B30*($E$36-E30)*$B$6/(100*$B$5)</f>
        <v>0</v>
      </c>
      <c r="G30" s="25"/>
      <c r="H30" s="2"/>
      <c r="O30" s="21"/>
    </row>
    <row r="31" spans="1:15" s="1" customFormat="1" x14ac:dyDescent="0.25">
      <c r="A31" s="5">
        <v>15</v>
      </c>
      <c r="B31" s="9">
        <f t="shared" si="1"/>
        <v>29.192926025390626</v>
      </c>
      <c r="C31" s="29"/>
      <c r="D31" s="30"/>
      <c r="E31" s="6">
        <f t="shared" si="0"/>
        <v>80</v>
      </c>
      <c r="F31" s="13">
        <f>B31*($E$36-E31)*$B$6/(100*$B$5)</f>
        <v>0</v>
      </c>
      <c r="G31" s="25"/>
      <c r="H31" s="2"/>
      <c r="O31" s="21"/>
    </row>
    <row r="32" spans="1:15" s="1" customFormat="1" x14ac:dyDescent="0.25">
      <c r="A32" s="5">
        <v>16</v>
      </c>
      <c r="B32" s="9">
        <f t="shared" si="1"/>
        <v>43.789389038085943</v>
      </c>
      <c r="C32" s="29"/>
      <c r="D32" s="30"/>
      <c r="E32" s="6">
        <f t="shared" si="0"/>
        <v>80</v>
      </c>
      <c r="F32" s="13">
        <f>B32*($E$36-E32)*$B$6/(100*$B$5)</f>
        <v>0</v>
      </c>
      <c r="G32" s="25"/>
      <c r="H32" s="2"/>
      <c r="O32" s="21"/>
    </row>
    <row r="33" spans="1:15" s="1" customFormat="1" x14ac:dyDescent="0.25">
      <c r="A33" s="5">
        <v>17</v>
      </c>
      <c r="B33" s="9">
        <f t="shared" si="1"/>
        <v>65.684083557128915</v>
      </c>
      <c r="C33" s="29"/>
      <c r="D33" s="30"/>
      <c r="E33" s="6">
        <f t="shared" si="0"/>
        <v>80</v>
      </c>
      <c r="F33" s="13">
        <f>B33*($E$36-E33)*$B$6/(100*$B$5)</f>
        <v>0</v>
      </c>
      <c r="G33" s="25"/>
      <c r="H33" s="2"/>
      <c r="O33" s="21"/>
    </row>
    <row r="34" spans="1:15" s="1" customFormat="1" x14ac:dyDescent="0.25">
      <c r="A34" s="5">
        <v>18</v>
      </c>
      <c r="B34" s="9">
        <f t="shared" si="1"/>
        <v>98.526125335693365</v>
      </c>
      <c r="C34" s="29"/>
      <c r="D34" s="30"/>
      <c r="E34" s="6">
        <f t="shared" si="0"/>
        <v>80</v>
      </c>
      <c r="F34" s="13">
        <f>B34*($E$36-E34)*$B$6/(100*$B$5)</f>
        <v>0</v>
      </c>
      <c r="G34" s="25"/>
      <c r="H34" s="2"/>
      <c r="O34" s="21"/>
    </row>
    <row r="35" spans="1:15" s="1" customFormat="1" x14ac:dyDescent="0.25">
      <c r="A35" s="5">
        <v>19</v>
      </c>
      <c r="B35" s="9">
        <f t="shared" si="1"/>
        <v>147.78918800354006</v>
      </c>
      <c r="C35" s="29"/>
      <c r="D35" s="30"/>
      <c r="E35" s="6">
        <f t="shared" si="0"/>
        <v>80</v>
      </c>
      <c r="F35" s="13">
        <f>B35*($E$36-E35)*$B$6/(100*$B$5)</f>
        <v>0</v>
      </c>
      <c r="G35" s="25"/>
      <c r="H35" s="2"/>
      <c r="O35" s="21"/>
    </row>
    <row r="36" spans="1:15" s="1" customFormat="1" x14ac:dyDescent="0.25">
      <c r="A36" s="5">
        <v>20</v>
      </c>
      <c r="B36" s="9">
        <f t="shared" si="1"/>
        <v>221.68378200531009</v>
      </c>
      <c r="C36" s="29"/>
      <c r="D36" s="30"/>
      <c r="E36" s="6">
        <f t="shared" si="0"/>
        <v>80</v>
      </c>
      <c r="F36" s="13">
        <f>B36*($E$36-E36)*$B$6/(100*$B$5)</f>
        <v>0</v>
      </c>
      <c r="G36" s="25"/>
      <c r="H36" s="2"/>
      <c r="O36" s="21"/>
    </row>
    <row r="37" spans="1:15" s="1" customFormat="1" x14ac:dyDescent="0.25">
      <c r="A37" s="2"/>
      <c r="B37" s="14" t="s">
        <v>19</v>
      </c>
      <c r="C37" s="3"/>
      <c r="D37" s="2"/>
      <c r="E37" s="2"/>
      <c r="F37" s="2"/>
      <c r="G37" s="2"/>
      <c r="H37" s="2"/>
    </row>
    <row r="40" spans="1:15" s="1" customFormat="1" ht="13.75" thickBot="1" x14ac:dyDescent="0.3">
      <c r="A40" s="2"/>
      <c r="B40" s="15">
        <f t="shared" ref="B40:F40" si="3">SUM(B17:B36)</f>
        <v>664.85134601593018</v>
      </c>
      <c r="C40" s="16">
        <f t="shared" si="3"/>
        <v>80</v>
      </c>
      <c r="D40" s="16">
        <f t="shared" si="3"/>
        <v>356.0625</v>
      </c>
      <c r="E40" s="16"/>
      <c r="F40" s="17">
        <f t="shared" si="3"/>
        <v>655</v>
      </c>
      <c r="G40" s="2"/>
      <c r="H40" s="2"/>
    </row>
    <row r="41" spans="1:15" s="1" customFormat="1" ht="13.75" thickTop="1" x14ac:dyDescent="0.25">
      <c r="A41" s="2"/>
      <c r="B41" s="2"/>
      <c r="C41" s="3"/>
      <c r="D41" s="2"/>
      <c r="E41" s="2"/>
      <c r="F41" s="2"/>
      <c r="G41" s="2"/>
      <c r="H41" s="2"/>
    </row>
    <row r="42" spans="1:15" s="1" customFormat="1" x14ac:dyDescent="0.25">
      <c r="A42" s="2"/>
      <c r="B42" s="2"/>
      <c r="C42" s="3"/>
      <c r="D42" s="2"/>
      <c r="E42" s="2"/>
      <c r="F42" s="2"/>
      <c r="G42" s="2"/>
      <c r="H42" s="2"/>
    </row>
  </sheetData>
  <mergeCells count="5">
    <mergeCell ref="A15:A16"/>
    <mergeCell ref="B15:B16"/>
    <mergeCell ref="C15:C16"/>
    <mergeCell ref="D15:D16"/>
    <mergeCell ref="E15:F15"/>
  </mergeCells>
  <phoneticPr fontId="7"/>
  <pageMargins left="0.75" right="0.75" top="1" bottom="1" header="0.5" footer="0.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42"/>
  <sheetViews>
    <sheetView zoomScale="115" zoomScaleNormal="115" workbookViewId="0">
      <selection activeCell="G16" sqref="G16:G36"/>
    </sheetView>
  </sheetViews>
  <sheetFormatPr defaultColWidth="9" defaultRowHeight="13.3" x14ac:dyDescent="0.25"/>
  <cols>
    <col min="1" max="1" width="11.84375" style="2" customWidth="1"/>
    <col min="2" max="2" width="10.4609375" style="2" customWidth="1"/>
    <col min="3" max="3" width="10.4609375" style="3" customWidth="1"/>
    <col min="4" max="4" width="11" style="2" customWidth="1"/>
    <col min="5" max="7" width="19" style="2" customWidth="1"/>
    <col min="8" max="8" width="9.07421875" style="2" customWidth="1"/>
    <col min="9" max="10" width="16.69140625" style="1" customWidth="1"/>
    <col min="11" max="12" width="9" style="1"/>
    <col min="13" max="13" width="12.53515625" style="1"/>
    <col min="14" max="16384" width="9" style="1"/>
  </cols>
  <sheetData>
    <row r="1" spans="1:10" x14ac:dyDescent="0.25">
      <c r="A1" s="4" t="s">
        <v>0</v>
      </c>
    </row>
    <row r="2" spans="1:10" x14ac:dyDescent="0.25">
      <c r="A2" s="4"/>
    </row>
    <row r="3" spans="1:10" s="1" customFormat="1" x14ac:dyDescent="0.25">
      <c r="A3" s="5" t="s">
        <v>1</v>
      </c>
      <c r="B3" s="5">
        <v>100</v>
      </c>
      <c r="C3" s="6" t="s">
        <v>2</v>
      </c>
      <c r="D3" s="2"/>
      <c r="E3" s="2"/>
      <c r="F3" s="2"/>
      <c r="G3" s="2"/>
      <c r="H3" s="2"/>
    </row>
    <row r="4" spans="1:10" s="1" customFormat="1" x14ac:dyDescent="0.25">
      <c r="A4" s="7" t="s">
        <v>3</v>
      </c>
      <c r="B4" s="8">
        <v>2000</v>
      </c>
      <c r="C4" s="6" t="s">
        <v>4</v>
      </c>
      <c r="D4" s="2"/>
      <c r="E4" s="2"/>
      <c r="F4" s="2"/>
      <c r="G4" s="2"/>
      <c r="H4" s="2"/>
    </row>
    <row r="5" spans="1:10" s="1" customFormat="1" x14ac:dyDescent="0.25">
      <c r="A5" s="7" t="s">
        <v>5</v>
      </c>
      <c r="B5" s="8">
        <v>135</v>
      </c>
      <c r="C5" s="6" t="s">
        <v>6</v>
      </c>
      <c r="D5" s="2"/>
      <c r="E5" s="2"/>
      <c r="F5" s="2"/>
      <c r="G5" s="2"/>
      <c r="H5" s="2"/>
    </row>
    <row r="6" spans="1:10" s="1" customFormat="1" x14ac:dyDescent="0.25">
      <c r="A6" s="5" t="s">
        <v>1</v>
      </c>
      <c r="B6" s="5">
        <f>B3*B4*B5</f>
        <v>27000000</v>
      </c>
      <c r="C6" s="6" t="s">
        <v>6</v>
      </c>
      <c r="D6" s="2"/>
      <c r="E6" s="2"/>
      <c r="F6" s="2"/>
      <c r="G6" s="2"/>
      <c r="H6" s="2"/>
    </row>
    <row r="7" spans="1:10" s="1" customFormat="1" x14ac:dyDescent="0.25">
      <c r="A7" s="7" t="s">
        <v>7</v>
      </c>
      <c r="B7" s="7">
        <v>1000</v>
      </c>
      <c r="C7" s="6" t="s">
        <v>8</v>
      </c>
      <c r="D7" s="2"/>
      <c r="E7" s="2"/>
      <c r="F7" s="2"/>
      <c r="G7" s="2"/>
      <c r="H7" s="2"/>
    </row>
    <row r="8" spans="1:10" s="1" customFormat="1" x14ac:dyDescent="0.25">
      <c r="A8" s="2"/>
      <c r="B8" s="2"/>
      <c r="C8" s="3"/>
      <c r="D8" s="2"/>
      <c r="E8" s="2"/>
      <c r="F8" s="2"/>
      <c r="G8" s="2"/>
      <c r="H8" s="2"/>
    </row>
    <row r="9" spans="1:10" s="1" customFormat="1" x14ac:dyDescent="0.25">
      <c r="A9" s="2"/>
      <c r="B9" s="2"/>
      <c r="C9" s="3"/>
      <c r="D9" s="2"/>
      <c r="E9" s="2"/>
      <c r="F9" s="2"/>
      <c r="G9" s="2"/>
      <c r="H9" s="2"/>
    </row>
    <row r="10" spans="1:10" s="1" customFormat="1" x14ac:dyDescent="0.25">
      <c r="A10" s="2"/>
      <c r="B10" s="2"/>
      <c r="C10" s="3"/>
      <c r="D10" s="2"/>
      <c r="E10" s="2"/>
      <c r="F10" s="2"/>
      <c r="G10" s="2"/>
      <c r="H10" s="2"/>
    </row>
    <row r="11" spans="1:10" s="1" customFormat="1" x14ac:dyDescent="0.25">
      <c r="A11" s="2"/>
      <c r="B11" s="2"/>
      <c r="C11" s="3"/>
      <c r="D11" s="2"/>
      <c r="E11" s="10" t="s">
        <v>15</v>
      </c>
      <c r="F11" s="18">
        <v>500000</v>
      </c>
      <c r="G11" s="2"/>
      <c r="H11" s="2"/>
    </row>
    <row r="12" spans="1:10" customFormat="1" x14ac:dyDescent="0.25">
      <c r="A12" s="2"/>
      <c r="B12" s="2"/>
      <c r="C12" s="3"/>
      <c r="D12" s="2"/>
      <c r="E12" s="11" t="s">
        <v>17</v>
      </c>
      <c r="F12" s="19">
        <f>F11-F40</f>
        <v>494400</v>
      </c>
      <c r="G12" s="2"/>
      <c r="H12" s="2"/>
    </row>
    <row r="13" spans="1:10" customFormat="1" x14ac:dyDescent="0.25">
      <c r="A13" s="5" t="s">
        <v>9</v>
      </c>
      <c r="B13" s="2"/>
      <c r="C13" s="3"/>
      <c r="D13" s="2"/>
      <c r="E13" s="11" t="s">
        <v>18</v>
      </c>
      <c r="F13" s="20">
        <f>F12/D40</f>
        <v>152.59259259259258</v>
      </c>
      <c r="G13" s="2"/>
      <c r="H13" s="2"/>
      <c r="I13" s="1"/>
      <c r="J13" s="1"/>
    </row>
    <row r="14" spans="1:10" customFormat="1" x14ac:dyDescent="0.25">
      <c r="A14" s="9">
        <v>1.5</v>
      </c>
      <c r="B14" s="2"/>
      <c r="C14" s="3"/>
      <c r="D14" s="2"/>
      <c r="E14" s="2"/>
      <c r="F14" s="2"/>
      <c r="G14" s="2"/>
      <c r="H14" s="2"/>
      <c r="I14" s="1"/>
      <c r="J14" s="1"/>
    </row>
    <row r="15" spans="1:10" s="1" customFormat="1" x14ac:dyDescent="0.25">
      <c r="A15" s="23" t="s">
        <v>10</v>
      </c>
      <c r="B15" s="24" t="s">
        <v>11</v>
      </c>
      <c r="C15" s="27" t="s">
        <v>12</v>
      </c>
      <c r="D15" s="28" t="s">
        <v>13</v>
      </c>
      <c r="E15" s="23" t="s">
        <v>14</v>
      </c>
      <c r="F15" s="23"/>
      <c r="G15" s="2"/>
      <c r="H15" s="2"/>
    </row>
    <row r="16" spans="1:10" s="1" customFormat="1" x14ac:dyDescent="0.25">
      <c r="A16" s="23"/>
      <c r="B16" s="24"/>
      <c r="C16" s="27"/>
      <c r="D16" s="28"/>
      <c r="E16" s="5" t="s">
        <v>16</v>
      </c>
      <c r="F16" s="5"/>
      <c r="G16" s="25" t="s">
        <v>20</v>
      </c>
      <c r="H16" s="2"/>
    </row>
    <row r="17" spans="1:15" s="1" customFormat="1" x14ac:dyDescent="0.25">
      <c r="A17" s="5">
        <v>1</v>
      </c>
      <c r="B17" s="5">
        <v>0.01</v>
      </c>
      <c r="C17" s="29">
        <v>0</v>
      </c>
      <c r="D17" s="30">
        <f>B17*$B$6/$B$7</f>
        <v>270</v>
      </c>
      <c r="E17" s="5"/>
      <c r="F17" s="13">
        <f>B17*($E$36-E17)*$B$6/(100*$B$5)</f>
        <v>1600</v>
      </c>
      <c r="G17" s="25">
        <v>2040</v>
      </c>
      <c r="H17" s="2"/>
    </row>
    <row r="18" spans="1:15" s="1" customFormat="1" x14ac:dyDescent="0.25">
      <c r="A18" s="5">
        <v>2</v>
      </c>
      <c r="B18" s="5">
        <v>0.01</v>
      </c>
      <c r="C18" s="29">
        <f>ABS((G18-G17)*10)</f>
        <v>20</v>
      </c>
      <c r="D18" s="30">
        <f>B18*$B$6/$B$7</f>
        <v>270</v>
      </c>
      <c r="E18" s="6">
        <f t="shared" ref="E18:E36" si="0">E17+C18</f>
        <v>20</v>
      </c>
      <c r="F18" s="13">
        <f>B18*($E$36-E18)*$B$6/(100*$B$5)</f>
        <v>1200</v>
      </c>
      <c r="G18" s="25">
        <v>2038</v>
      </c>
      <c r="H18" s="2"/>
    </row>
    <row r="19" spans="1:15" s="1" customFormat="1" x14ac:dyDescent="0.25">
      <c r="A19" s="5">
        <v>3</v>
      </c>
      <c r="B19" s="5">
        <v>0.02</v>
      </c>
      <c r="C19" s="29">
        <f>ABS((G19-G18)*10)</f>
        <v>20</v>
      </c>
      <c r="D19" s="30">
        <f>B19*$B$6/$B$7</f>
        <v>540</v>
      </c>
      <c r="E19" s="6">
        <f t="shared" si="0"/>
        <v>40</v>
      </c>
      <c r="F19" s="13">
        <f>B19*($E$36-E19)*$B$6/(100*$B$5)</f>
        <v>1600</v>
      </c>
      <c r="G19" s="25">
        <v>2036</v>
      </c>
      <c r="H19" s="2"/>
    </row>
    <row r="20" spans="1:15" s="1" customFormat="1" x14ac:dyDescent="0.25">
      <c r="A20" s="5">
        <v>4</v>
      </c>
      <c r="B20" s="5">
        <v>0.03</v>
      </c>
      <c r="C20" s="29">
        <f t="shared" ref="C20:C21" si="1">ABS((G20-G19)*10)</f>
        <v>20</v>
      </c>
      <c r="D20" s="30">
        <f>B20*$B$6/$B$7</f>
        <v>810</v>
      </c>
      <c r="E20" s="6">
        <f t="shared" si="0"/>
        <v>60</v>
      </c>
      <c r="F20" s="13">
        <f>B20*($E$36-E20)*$B$6/(100*$B$5)</f>
        <v>1200</v>
      </c>
      <c r="G20" s="25">
        <v>2034</v>
      </c>
      <c r="H20" s="2"/>
    </row>
    <row r="21" spans="1:15" s="1" customFormat="1" x14ac:dyDescent="0.25">
      <c r="A21" s="5">
        <v>5</v>
      </c>
      <c r="B21" s="22">
        <v>0.05</v>
      </c>
      <c r="C21" s="29">
        <f t="shared" si="1"/>
        <v>20</v>
      </c>
      <c r="D21" s="30">
        <f>B21*$B$6/$B$7</f>
        <v>1350</v>
      </c>
      <c r="E21" s="6">
        <f t="shared" si="0"/>
        <v>80</v>
      </c>
      <c r="F21" s="13">
        <f>B21*($E$36-E21)*$B$6/(100*$B$5)</f>
        <v>0</v>
      </c>
      <c r="G21" s="25">
        <v>2032</v>
      </c>
      <c r="H21" s="2"/>
      <c r="O21" s="21"/>
    </row>
    <row r="22" spans="1:15" s="1" customFormat="1" x14ac:dyDescent="0.25">
      <c r="A22" s="5">
        <v>6</v>
      </c>
      <c r="B22" s="22">
        <v>7.0000000000000007E-2</v>
      </c>
      <c r="C22" s="29"/>
      <c r="D22" s="30"/>
      <c r="E22" s="6">
        <f t="shared" si="0"/>
        <v>80</v>
      </c>
      <c r="F22" s="13">
        <f>B22*($E$36-E22)*$B$6/(100*$B$5)</f>
        <v>0</v>
      </c>
      <c r="G22" s="25"/>
      <c r="H22" s="2"/>
      <c r="O22" s="21"/>
    </row>
    <row r="23" spans="1:15" s="1" customFormat="1" x14ac:dyDescent="0.25">
      <c r="A23" s="5">
        <v>7</v>
      </c>
      <c r="B23" s="22">
        <v>0.11</v>
      </c>
      <c r="C23" s="29"/>
      <c r="D23" s="30"/>
      <c r="E23" s="6">
        <f t="shared" si="0"/>
        <v>80</v>
      </c>
      <c r="F23" s="13">
        <f>B23*($E$36-E23)*$B$6/(100*$B$5)</f>
        <v>0</v>
      </c>
      <c r="G23" s="25"/>
      <c r="H23" s="2"/>
      <c r="O23" s="21"/>
    </row>
    <row r="24" spans="1:15" s="1" customFormat="1" x14ac:dyDescent="0.25">
      <c r="A24" s="5">
        <v>8</v>
      </c>
      <c r="B24" s="22">
        <v>0.17</v>
      </c>
      <c r="C24" s="29"/>
      <c r="D24" s="30"/>
      <c r="E24" s="6">
        <f t="shared" si="0"/>
        <v>80</v>
      </c>
      <c r="F24" s="13">
        <f>B24*($E$36-E24)*$B$6/(100*$B$5)</f>
        <v>0</v>
      </c>
      <c r="G24" s="25"/>
      <c r="H24" s="2"/>
      <c r="O24" s="21"/>
    </row>
    <row r="25" spans="1:15" s="1" customFormat="1" x14ac:dyDescent="0.25">
      <c r="A25" s="5">
        <v>9</v>
      </c>
      <c r="B25" s="22">
        <v>0.25</v>
      </c>
      <c r="C25" s="29"/>
      <c r="D25" s="30"/>
      <c r="E25" s="6">
        <f t="shared" si="0"/>
        <v>80</v>
      </c>
      <c r="F25" s="13">
        <f>B25*($E$36-E25)*$B$6/(100*$B$5)</f>
        <v>0</v>
      </c>
      <c r="G25" s="25"/>
      <c r="H25" s="2"/>
      <c r="O25" s="21"/>
    </row>
    <row r="26" spans="1:15" s="1" customFormat="1" x14ac:dyDescent="0.25">
      <c r="A26" s="5">
        <v>10</v>
      </c>
      <c r="B26" s="22">
        <v>0.38</v>
      </c>
      <c r="C26" s="29"/>
      <c r="D26" s="30"/>
      <c r="E26" s="6">
        <f t="shared" si="0"/>
        <v>80</v>
      </c>
      <c r="F26" s="13">
        <f>B26*($E$36-E26)*$B$6/(100*$B$5)</f>
        <v>0</v>
      </c>
      <c r="G26" s="25"/>
      <c r="H26" s="2"/>
      <c r="O26" s="21"/>
    </row>
    <row r="27" spans="1:15" s="1" customFormat="1" x14ac:dyDescent="0.25">
      <c r="A27" s="5">
        <v>11</v>
      </c>
      <c r="B27" s="22">
        <v>0.56999999999999995</v>
      </c>
      <c r="C27" s="29"/>
      <c r="D27" s="30"/>
      <c r="E27" s="6">
        <f t="shared" si="0"/>
        <v>80</v>
      </c>
      <c r="F27" s="13">
        <f>B27*($E$36-E27)*$B$6/(100*$B$5)</f>
        <v>0</v>
      </c>
      <c r="G27" s="25"/>
      <c r="H27" s="2"/>
      <c r="O27" s="21"/>
    </row>
    <row r="28" spans="1:15" s="1" customFormat="1" x14ac:dyDescent="0.25">
      <c r="A28" s="5">
        <v>12</v>
      </c>
      <c r="B28" s="22">
        <v>0.86</v>
      </c>
      <c r="C28" s="29"/>
      <c r="D28" s="30"/>
      <c r="E28" s="6">
        <f t="shared" si="0"/>
        <v>80</v>
      </c>
      <c r="F28" s="13">
        <f>B28*($E$36-E28)*$B$6/(100*$B$5)</f>
        <v>0</v>
      </c>
      <c r="G28" s="25"/>
      <c r="H28" s="2"/>
      <c r="O28" s="21"/>
    </row>
    <row r="29" spans="1:15" s="1" customFormat="1" x14ac:dyDescent="0.25">
      <c r="A29" s="5">
        <v>13</v>
      </c>
      <c r="B29" s="22">
        <v>1.29</v>
      </c>
      <c r="C29" s="29"/>
      <c r="D29" s="30"/>
      <c r="E29" s="6">
        <f t="shared" si="0"/>
        <v>80</v>
      </c>
      <c r="F29" s="13">
        <f>B29*($E$36-E29)*$B$6/(100*$B$5)</f>
        <v>0</v>
      </c>
      <c r="G29" s="25"/>
      <c r="H29" s="2"/>
      <c r="O29" s="21"/>
    </row>
    <row r="30" spans="1:15" s="1" customFormat="1" x14ac:dyDescent="0.25">
      <c r="A30" s="5">
        <v>14</v>
      </c>
      <c r="B30" s="22">
        <v>1.94</v>
      </c>
      <c r="C30" s="29"/>
      <c r="D30" s="30"/>
      <c r="E30" s="6">
        <f t="shared" si="0"/>
        <v>80</v>
      </c>
      <c r="F30" s="13">
        <f>B30*($E$36-E30)*$B$6/(100*$B$5)</f>
        <v>0</v>
      </c>
      <c r="G30" s="25"/>
      <c r="H30" s="2"/>
      <c r="O30" s="21"/>
    </row>
    <row r="31" spans="1:15" s="1" customFormat="1" x14ac:dyDescent="0.25">
      <c r="A31" s="5">
        <v>15</v>
      </c>
      <c r="B31" s="22">
        <v>2.91</v>
      </c>
      <c r="C31" s="29"/>
      <c r="D31" s="30"/>
      <c r="E31" s="6">
        <f t="shared" si="0"/>
        <v>80</v>
      </c>
      <c r="F31" s="13">
        <f>B31*($E$36-E31)*$B$6/(100*$B$5)</f>
        <v>0</v>
      </c>
      <c r="G31" s="25"/>
      <c r="H31" s="2"/>
      <c r="O31" s="21"/>
    </row>
    <row r="32" spans="1:15" s="1" customFormat="1" x14ac:dyDescent="0.25">
      <c r="A32" s="5">
        <v>16</v>
      </c>
      <c r="B32" s="22">
        <v>4.37</v>
      </c>
      <c r="C32" s="29"/>
      <c r="D32" s="30"/>
      <c r="E32" s="6">
        <f t="shared" si="0"/>
        <v>80</v>
      </c>
      <c r="F32" s="13">
        <f>B32*($E$36-E32)*$B$6/(100*$B$5)</f>
        <v>0</v>
      </c>
      <c r="G32" s="25"/>
      <c r="H32" s="2"/>
      <c r="O32" s="21"/>
    </row>
    <row r="33" spans="1:15" s="1" customFormat="1" x14ac:dyDescent="0.25">
      <c r="A33" s="5">
        <v>17</v>
      </c>
      <c r="B33" s="22">
        <v>6.56</v>
      </c>
      <c r="C33" s="29"/>
      <c r="D33" s="30"/>
      <c r="E33" s="6">
        <f t="shared" si="0"/>
        <v>80</v>
      </c>
      <c r="F33" s="13">
        <f>B33*($E$36-E33)*$B$6/(100*$B$5)</f>
        <v>0</v>
      </c>
      <c r="G33" s="25"/>
      <c r="H33" s="2"/>
      <c r="O33" s="21"/>
    </row>
    <row r="34" spans="1:15" s="1" customFormat="1" x14ac:dyDescent="0.25">
      <c r="A34" s="5">
        <v>18</v>
      </c>
      <c r="B34" s="22">
        <v>9.85</v>
      </c>
      <c r="C34" s="29"/>
      <c r="D34" s="30"/>
      <c r="E34" s="6">
        <f t="shared" si="0"/>
        <v>80</v>
      </c>
      <c r="F34" s="13">
        <f>B34*($E$36-E34)*$B$6/(100*$B$5)</f>
        <v>0</v>
      </c>
      <c r="G34" s="25"/>
      <c r="H34" s="2"/>
      <c r="O34" s="21"/>
    </row>
    <row r="35" spans="1:15" s="1" customFormat="1" x14ac:dyDescent="0.25">
      <c r="A35" s="5">
        <v>19</v>
      </c>
      <c r="B35" s="22">
        <v>14.77</v>
      </c>
      <c r="C35" s="29"/>
      <c r="D35" s="30"/>
      <c r="E35" s="6">
        <f t="shared" si="0"/>
        <v>80</v>
      </c>
      <c r="F35" s="13">
        <f>B35*($E$36-E35)*$B$6/(100*$B$5)</f>
        <v>0</v>
      </c>
      <c r="G35" s="25"/>
      <c r="H35" s="2"/>
      <c r="O35" s="21"/>
    </row>
    <row r="36" spans="1:15" s="1" customFormat="1" x14ac:dyDescent="0.25">
      <c r="A36" s="5">
        <v>20</v>
      </c>
      <c r="B36" s="22">
        <v>22.16</v>
      </c>
      <c r="C36" s="29"/>
      <c r="D36" s="30"/>
      <c r="E36" s="6">
        <f t="shared" si="0"/>
        <v>80</v>
      </c>
      <c r="F36" s="13">
        <f>B36*($E$36-E36)*$B$6/(100*$B$5)</f>
        <v>0</v>
      </c>
      <c r="G36" s="25"/>
      <c r="H36" s="2"/>
      <c r="O36" s="21"/>
    </row>
    <row r="37" spans="1:15" s="1" customFormat="1" x14ac:dyDescent="0.25">
      <c r="A37" s="2"/>
      <c r="B37" s="31" t="s">
        <v>21</v>
      </c>
      <c r="C37" s="3"/>
      <c r="D37" s="2"/>
      <c r="E37" s="2"/>
      <c r="F37" s="2"/>
      <c r="G37" s="2"/>
      <c r="H37" s="2"/>
    </row>
    <row r="40" spans="1:15" s="1" customFormat="1" ht="13.75" thickBot="1" x14ac:dyDescent="0.3">
      <c r="A40" s="2"/>
      <c r="B40" s="15">
        <f t="shared" ref="B40:F40" si="2">SUM(B17:B36)</f>
        <v>66.38</v>
      </c>
      <c r="C40" s="16">
        <f t="shared" si="2"/>
        <v>80</v>
      </c>
      <c r="D40" s="16">
        <f t="shared" si="2"/>
        <v>3240</v>
      </c>
      <c r="E40" s="16"/>
      <c r="F40" s="17">
        <f t="shared" si="2"/>
        <v>5600</v>
      </c>
      <c r="G40" s="2"/>
      <c r="H40" s="2"/>
    </row>
    <row r="41" spans="1:15" s="1" customFormat="1" ht="13.75" thickTop="1" x14ac:dyDescent="0.25">
      <c r="A41" s="2"/>
      <c r="B41" s="2"/>
      <c r="C41" s="3"/>
      <c r="D41" s="2"/>
      <c r="E41" s="2"/>
      <c r="F41" s="2"/>
      <c r="G41" s="2"/>
      <c r="H41" s="2"/>
    </row>
    <row r="42" spans="1:15" s="1" customFormat="1" x14ac:dyDescent="0.25">
      <c r="A42" s="2"/>
      <c r="B42" s="2"/>
      <c r="C42" s="3"/>
      <c r="D42" s="2"/>
      <c r="E42" s="2"/>
      <c r="F42" s="2"/>
      <c r="G42" s="2"/>
      <c r="H42" s="2"/>
    </row>
  </sheetData>
  <mergeCells count="5">
    <mergeCell ref="E15:F15"/>
    <mergeCell ref="A15:A16"/>
    <mergeCell ref="B15:B16"/>
    <mergeCell ref="C15:C16"/>
    <mergeCell ref="D15:D16"/>
  </mergeCells>
  <phoneticPr fontId="7"/>
  <pageMargins left="0.75" right="0.75" top="1" bottom="1" header="0.5" footer="0.5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B42A-FE8D-4255-AABD-69BB1A665BED}">
  <dimension ref="A1:XFD42"/>
  <sheetViews>
    <sheetView zoomScale="115" zoomScaleNormal="115" workbookViewId="0">
      <selection activeCell="G17" sqref="G17:G36"/>
    </sheetView>
  </sheetViews>
  <sheetFormatPr defaultColWidth="9" defaultRowHeight="13.3" x14ac:dyDescent="0.25"/>
  <cols>
    <col min="1" max="1" width="11.84375" style="2" customWidth="1"/>
    <col min="2" max="2" width="10.4609375" style="2" customWidth="1"/>
    <col min="3" max="3" width="10.4609375" style="3" customWidth="1"/>
    <col min="4" max="4" width="11" style="2" customWidth="1"/>
    <col min="5" max="7" width="19" style="2" customWidth="1"/>
    <col min="8" max="8" width="9.07421875" style="2" customWidth="1"/>
    <col min="9" max="10" width="16.69140625" style="1" customWidth="1"/>
    <col min="11" max="16384" width="9" style="1"/>
  </cols>
  <sheetData>
    <row r="1" spans="1:10" x14ac:dyDescent="0.25">
      <c r="A1" s="4" t="s">
        <v>0</v>
      </c>
    </row>
    <row r="2" spans="1:10" x14ac:dyDescent="0.25">
      <c r="A2" s="4"/>
    </row>
    <row r="3" spans="1:10" s="1" customFormat="1" x14ac:dyDescent="0.25">
      <c r="A3" s="5" t="s">
        <v>1</v>
      </c>
      <c r="B3" s="5">
        <v>1</v>
      </c>
      <c r="C3" s="6" t="s">
        <v>2</v>
      </c>
      <c r="D3" s="2"/>
      <c r="E3" s="2"/>
      <c r="F3" s="2"/>
      <c r="G3" s="2"/>
      <c r="H3" s="2"/>
    </row>
    <row r="4" spans="1:10" s="1" customFormat="1" x14ac:dyDescent="0.25">
      <c r="A4" s="7" t="s">
        <v>3</v>
      </c>
      <c r="B4" s="8">
        <v>2000</v>
      </c>
      <c r="C4" s="6" t="s">
        <v>4</v>
      </c>
      <c r="D4" s="2"/>
      <c r="E4" s="2"/>
      <c r="F4" s="2"/>
      <c r="G4" s="2"/>
      <c r="H4" s="2"/>
    </row>
    <row r="5" spans="1:10" s="1" customFormat="1" x14ac:dyDescent="0.25">
      <c r="A5" s="7" t="s">
        <v>5</v>
      </c>
      <c r="B5" s="8">
        <v>135</v>
      </c>
      <c r="C5" s="6" t="s">
        <v>6</v>
      </c>
      <c r="D5" s="2"/>
      <c r="E5" s="2"/>
      <c r="F5" s="2"/>
      <c r="G5" s="2"/>
      <c r="H5" s="2"/>
    </row>
    <row r="6" spans="1:10" s="1" customFormat="1" x14ac:dyDescent="0.25">
      <c r="A6" s="5" t="s">
        <v>1</v>
      </c>
      <c r="B6" s="5">
        <f>B3*B4*B5</f>
        <v>270000</v>
      </c>
      <c r="C6" s="6" t="s">
        <v>6</v>
      </c>
      <c r="D6" s="2"/>
      <c r="E6" s="2"/>
      <c r="F6" s="2"/>
      <c r="G6" s="2"/>
      <c r="H6" s="2"/>
    </row>
    <row r="7" spans="1:10" s="1" customFormat="1" x14ac:dyDescent="0.25">
      <c r="A7" s="7" t="s">
        <v>7</v>
      </c>
      <c r="B7" s="7">
        <v>1000</v>
      </c>
      <c r="C7" s="6" t="s">
        <v>8</v>
      </c>
      <c r="D7" s="2"/>
      <c r="E7" s="2"/>
      <c r="F7" s="2"/>
      <c r="G7" s="2"/>
      <c r="H7" s="2"/>
    </row>
    <row r="8" spans="1:10" s="1" customFormat="1" x14ac:dyDescent="0.25">
      <c r="A8" s="2"/>
      <c r="B8" s="2"/>
      <c r="C8" s="3"/>
      <c r="D8" s="2"/>
      <c r="E8" s="2"/>
      <c r="F8" s="2"/>
      <c r="G8" s="2"/>
      <c r="H8" s="2"/>
    </row>
    <row r="9" spans="1:10" s="1" customFormat="1" x14ac:dyDescent="0.25">
      <c r="A9" s="2"/>
      <c r="B9" s="2"/>
      <c r="C9" s="3"/>
      <c r="D9" s="2"/>
      <c r="E9" s="2"/>
      <c r="F9" s="2"/>
      <c r="G9" s="2"/>
      <c r="H9" s="2"/>
    </row>
    <row r="10" spans="1:10" s="1" customFormat="1" x14ac:dyDescent="0.25">
      <c r="A10" s="2"/>
      <c r="B10" s="2"/>
      <c r="C10" s="3"/>
      <c r="D10" s="2"/>
      <c r="E10" s="2"/>
      <c r="F10" s="2"/>
      <c r="G10" s="2"/>
      <c r="H10" s="2"/>
    </row>
    <row r="11" spans="1:10" s="1" customFormat="1" x14ac:dyDescent="0.25">
      <c r="A11" s="2"/>
      <c r="B11" s="2"/>
      <c r="C11" s="3"/>
      <c r="D11" s="2"/>
      <c r="E11" s="10" t="s">
        <v>15</v>
      </c>
      <c r="F11" s="18">
        <v>50000</v>
      </c>
      <c r="G11" s="2"/>
      <c r="H11" s="2"/>
    </row>
    <row r="12" spans="1:10" customFormat="1" x14ac:dyDescent="0.25">
      <c r="A12" s="2"/>
      <c r="B12" s="2"/>
      <c r="C12" s="3"/>
      <c r="D12" s="2"/>
      <c r="E12" s="11" t="s">
        <v>17</v>
      </c>
      <c r="F12" s="19">
        <f>F11-F40</f>
        <v>49345</v>
      </c>
      <c r="G12" s="2"/>
      <c r="H12" s="2"/>
    </row>
    <row r="13" spans="1:10" customFormat="1" x14ac:dyDescent="0.25">
      <c r="A13" s="5" t="s">
        <v>9</v>
      </c>
      <c r="B13" s="2"/>
      <c r="C13" s="3"/>
      <c r="D13" s="2"/>
      <c r="E13" s="11" t="s">
        <v>18</v>
      </c>
      <c r="F13" s="20">
        <f>F12/D40</f>
        <v>138.58522029138143</v>
      </c>
      <c r="G13" s="2"/>
      <c r="H13" s="2"/>
      <c r="I13" s="1"/>
      <c r="J13" s="1"/>
    </row>
    <row r="14" spans="1:10" customFormat="1" x14ac:dyDescent="0.25">
      <c r="A14" s="9">
        <v>1.5</v>
      </c>
      <c r="B14" s="2"/>
      <c r="C14" s="3"/>
      <c r="D14" s="2"/>
      <c r="E14" s="2"/>
      <c r="F14" s="2"/>
      <c r="G14" s="2"/>
      <c r="H14" s="2"/>
      <c r="I14" s="1"/>
      <c r="J14" s="1"/>
    </row>
    <row r="15" spans="1:10" s="1" customFormat="1" x14ac:dyDescent="0.25">
      <c r="A15" s="23" t="s">
        <v>10</v>
      </c>
      <c r="B15" s="26" t="s">
        <v>11</v>
      </c>
      <c r="C15" s="27" t="s">
        <v>12</v>
      </c>
      <c r="D15" s="28" t="s">
        <v>13</v>
      </c>
      <c r="E15" s="23" t="s">
        <v>14</v>
      </c>
      <c r="F15" s="23"/>
      <c r="G15" s="2"/>
      <c r="H15" s="2"/>
    </row>
    <row r="16" spans="1:10" s="1" customFormat="1" x14ac:dyDescent="0.25">
      <c r="A16" s="23"/>
      <c r="B16" s="26"/>
      <c r="C16" s="27"/>
      <c r="D16" s="28"/>
      <c r="E16" s="5" t="s">
        <v>16</v>
      </c>
      <c r="F16" s="5"/>
      <c r="G16" s="25" t="s">
        <v>20</v>
      </c>
      <c r="H16" s="2"/>
    </row>
    <row r="17" spans="1:15" s="1" customFormat="1" x14ac:dyDescent="0.25">
      <c r="A17" s="5">
        <v>1</v>
      </c>
      <c r="B17" s="12">
        <v>0.1</v>
      </c>
      <c r="C17" s="29">
        <v>0</v>
      </c>
      <c r="D17" s="30">
        <f>B17*$B$6/$B$7</f>
        <v>27</v>
      </c>
      <c r="E17" s="5"/>
      <c r="F17" s="13">
        <f>B17*($E$36-E17)*$B$6/(100*$B$5)</f>
        <v>160</v>
      </c>
      <c r="G17" s="25">
        <v>2040</v>
      </c>
      <c r="H17" s="2"/>
    </row>
    <row r="18" spans="1:15" s="1" customFormat="1" x14ac:dyDescent="0.25">
      <c r="A18" s="5">
        <v>2</v>
      </c>
      <c r="B18" s="9">
        <f>$A$14*B17</f>
        <v>0.15000000000000002</v>
      </c>
      <c r="C18" s="29">
        <f>ABS((G18-G17)*10)</f>
        <v>20</v>
      </c>
      <c r="D18" s="30">
        <f>B18*$B$6/$B$7</f>
        <v>40.500000000000007</v>
      </c>
      <c r="E18" s="6">
        <f t="shared" ref="E18:E36" si="0">E17+C18</f>
        <v>20</v>
      </c>
      <c r="F18" s="13">
        <f>B18*($E$36-E18)*$B$6/(100*$B$5)</f>
        <v>180.00000000000003</v>
      </c>
      <c r="G18" s="25">
        <v>2038</v>
      </c>
      <c r="H18" s="2"/>
    </row>
    <row r="19" spans="1:15" s="1" customFormat="1" x14ac:dyDescent="0.25">
      <c r="A19" s="5">
        <v>3</v>
      </c>
      <c r="B19" s="9">
        <f t="shared" ref="B19:B36" si="1">$A$14*B18</f>
        <v>0.22500000000000003</v>
      </c>
      <c r="C19" s="29">
        <f>ABS((G19-G18)*10)</f>
        <v>20</v>
      </c>
      <c r="D19" s="30">
        <f>B19*$B$6/$B$7</f>
        <v>60.750000000000007</v>
      </c>
      <c r="E19" s="6">
        <f t="shared" si="0"/>
        <v>40</v>
      </c>
      <c r="F19" s="13">
        <f>B19*($E$36-E19)*$B$6/(100*$B$5)</f>
        <v>180.00000000000003</v>
      </c>
      <c r="G19" s="25">
        <v>2036</v>
      </c>
      <c r="H19" s="2"/>
    </row>
    <row r="20" spans="1:15" s="1" customFormat="1" x14ac:dyDescent="0.25">
      <c r="A20" s="5">
        <v>4</v>
      </c>
      <c r="B20" s="9">
        <f t="shared" si="1"/>
        <v>0.33750000000000002</v>
      </c>
      <c r="C20" s="29">
        <f t="shared" ref="C20:C21" si="2">ABS((G20-G19)*10)</f>
        <v>20</v>
      </c>
      <c r="D20" s="30">
        <f>B20*$B$6/$B$7</f>
        <v>91.125</v>
      </c>
      <c r="E20" s="6">
        <f t="shared" si="0"/>
        <v>60</v>
      </c>
      <c r="F20" s="13">
        <f>B20*($E$36-E20)*$B$6/(100*$B$5)</f>
        <v>135</v>
      </c>
      <c r="G20" s="25">
        <v>2034</v>
      </c>
      <c r="H20" s="2"/>
    </row>
    <row r="21" spans="1:15" s="1" customFormat="1" x14ac:dyDescent="0.25">
      <c r="A21" s="5">
        <v>5</v>
      </c>
      <c r="B21" s="9">
        <f t="shared" si="1"/>
        <v>0.50625000000000009</v>
      </c>
      <c r="C21" s="29">
        <f t="shared" si="2"/>
        <v>20</v>
      </c>
      <c r="D21" s="30">
        <f>B21*$B$6/$B$7</f>
        <v>136.68750000000003</v>
      </c>
      <c r="E21" s="6">
        <f t="shared" si="0"/>
        <v>80</v>
      </c>
      <c r="F21" s="13">
        <f>B21*($E$36-E21)*$B$6/(100*$B$5)</f>
        <v>0</v>
      </c>
      <c r="G21" s="25">
        <v>2032</v>
      </c>
      <c r="H21" s="2"/>
      <c r="O21" s="21"/>
    </row>
    <row r="22" spans="1:15" s="1" customFormat="1" x14ac:dyDescent="0.25">
      <c r="A22" s="5">
        <v>6</v>
      </c>
      <c r="B22" s="9">
        <f t="shared" si="1"/>
        <v>0.75937500000000013</v>
      </c>
      <c r="C22" s="29"/>
      <c r="D22" s="30"/>
      <c r="E22" s="6">
        <f t="shared" si="0"/>
        <v>80</v>
      </c>
      <c r="F22" s="13">
        <f>B22*($E$36-E22)*$B$6/(100*$B$5)</f>
        <v>0</v>
      </c>
      <c r="G22" s="25"/>
      <c r="H22" s="2"/>
      <c r="O22" s="21"/>
    </row>
    <row r="23" spans="1:15" s="1" customFormat="1" x14ac:dyDescent="0.25">
      <c r="A23" s="5">
        <v>7</v>
      </c>
      <c r="B23" s="9">
        <f t="shared" si="1"/>
        <v>1.1390625000000001</v>
      </c>
      <c r="C23" s="29"/>
      <c r="D23" s="30"/>
      <c r="E23" s="6">
        <f t="shared" si="0"/>
        <v>80</v>
      </c>
      <c r="F23" s="13">
        <f>B23*($E$36-E23)*$B$6/(100*$B$5)</f>
        <v>0</v>
      </c>
      <c r="G23" s="25"/>
      <c r="H23" s="2"/>
      <c r="O23" s="21"/>
    </row>
    <row r="24" spans="1:15" s="1" customFormat="1" x14ac:dyDescent="0.25">
      <c r="A24" s="5">
        <v>8</v>
      </c>
      <c r="B24" s="9">
        <f t="shared" si="1"/>
        <v>1.7085937500000001</v>
      </c>
      <c r="C24" s="29"/>
      <c r="D24" s="30"/>
      <c r="E24" s="6">
        <f t="shared" si="0"/>
        <v>80</v>
      </c>
      <c r="F24" s="13">
        <f>B24*($E$36-E24)*$B$6/(100*$B$5)</f>
        <v>0</v>
      </c>
      <c r="G24" s="25"/>
      <c r="H24" s="2"/>
      <c r="O24" s="21"/>
    </row>
    <row r="25" spans="1:15" s="1" customFormat="1" x14ac:dyDescent="0.25">
      <c r="A25" s="5">
        <v>9</v>
      </c>
      <c r="B25" s="9">
        <f t="shared" si="1"/>
        <v>2.5628906250000001</v>
      </c>
      <c r="C25" s="29"/>
      <c r="D25" s="30"/>
      <c r="E25" s="6">
        <f t="shared" si="0"/>
        <v>80</v>
      </c>
      <c r="F25" s="13">
        <f>B25*($E$36-E25)*$B$6/(100*$B$5)</f>
        <v>0</v>
      </c>
      <c r="G25" s="25"/>
      <c r="H25" s="2"/>
      <c r="O25" s="21"/>
    </row>
    <row r="26" spans="1:15" s="1" customFormat="1" x14ac:dyDescent="0.25">
      <c r="A26" s="5">
        <v>10</v>
      </c>
      <c r="B26" s="9">
        <f t="shared" si="1"/>
        <v>3.8443359375000004</v>
      </c>
      <c r="C26" s="29"/>
      <c r="D26" s="30"/>
      <c r="E26" s="6">
        <f t="shared" si="0"/>
        <v>80</v>
      </c>
      <c r="F26" s="13">
        <f>B26*($E$36-E26)*$B$6/(100*$B$5)</f>
        <v>0</v>
      </c>
      <c r="G26" s="25"/>
      <c r="H26" s="2"/>
      <c r="O26" s="21"/>
    </row>
    <row r="27" spans="1:15" s="1" customFormat="1" x14ac:dyDescent="0.25">
      <c r="A27" s="5">
        <v>11</v>
      </c>
      <c r="B27" s="9">
        <f t="shared" si="1"/>
        <v>5.7665039062500005</v>
      </c>
      <c r="C27" s="29"/>
      <c r="D27" s="30"/>
      <c r="E27" s="6">
        <f t="shared" si="0"/>
        <v>80</v>
      </c>
      <c r="F27" s="13">
        <f>B27*($E$36-E27)*$B$6/(100*$B$5)</f>
        <v>0</v>
      </c>
      <c r="G27" s="25"/>
      <c r="H27" s="2"/>
      <c r="O27" s="21"/>
    </row>
    <row r="28" spans="1:15" s="1" customFormat="1" x14ac:dyDescent="0.25">
      <c r="A28" s="5">
        <v>12</v>
      </c>
      <c r="B28" s="9">
        <f t="shared" si="1"/>
        <v>8.6497558593750004</v>
      </c>
      <c r="C28" s="29"/>
      <c r="D28" s="30"/>
      <c r="E28" s="6">
        <f t="shared" si="0"/>
        <v>80</v>
      </c>
      <c r="F28" s="13">
        <f>B28*($E$36-E28)*$B$6/(100*$B$5)</f>
        <v>0</v>
      </c>
      <c r="G28" s="25"/>
      <c r="H28" s="2"/>
      <c r="O28" s="21"/>
    </row>
    <row r="29" spans="1:15" s="1" customFormat="1" x14ac:dyDescent="0.25">
      <c r="A29" s="5">
        <v>13</v>
      </c>
      <c r="B29" s="9">
        <f t="shared" si="1"/>
        <v>12.974633789062501</v>
      </c>
      <c r="C29" s="29"/>
      <c r="D29" s="30"/>
      <c r="E29" s="6">
        <f t="shared" si="0"/>
        <v>80</v>
      </c>
      <c r="F29" s="13">
        <f>B29*($E$36-E29)*$B$6/(100*$B$5)</f>
        <v>0</v>
      </c>
      <c r="G29" s="25"/>
      <c r="H29" s="2"/>
      <c r="O29" s="21"/>
    </row>
    <row r="30" spans="1:15" s="1" customFormat="1" x14ac:dyDescent="0.25">
      <c r="A30" s="5">
        <v>14</v>
      </c>
      <c r="B30" s="9">
        <f t="shared" si="1"/>
        <v>19.461950683593752</v>
      </c>
      <c r="C30" s="29"/>
      <c r="D30" s="30"/>
      <c r="E30" s="6">
        <f t="shared" si="0"/>
        <v>80</v>
      </c>
      <c r="F30" s="13">
        <f>B30*($E$36-E30)*$B$6/(100*$B$5)</f>
        <v>0</v>
      </c>
      <c r="G30" s="25"/>
      <c r="H30" s="2"/>
      <c r="O30" s="21"/>
    </row>
    <row r="31" spans="1:15" s="1" customFormat="1" x14ac:dyDescent="0.25">
      <c r="A31" s="5">
        <v>15</v>
      </c>
      <c r="B31" s="9">
        <f t="shared" si="1"/>
        <v>29.192926025390626</v>
      </c>
      <c r="C31" s="29"/>
      <c r="D31" s="30"/>
      <c r="E31" s="6">
        <f t="shared" si="0"/>
        <v>80</v>
      </c>
      <c r="F31" s="13">
        <f>B31*($E$36-E31)*$B$6/(100*$B$5)</f>
        <v>0</v>
      </c>
      <c r="G31" s="25"/>
      <c r="H31" s="2"/>
      <c r="O31" s="21"/>
    </row>
    <row r="32" spans="1:15" s="1" customFormat="1" x14ac:dyDescent="0.25">
      <c r="A32" s="5">
        <v>16</v>
      </c>
      <c r="B32" s="9">
        <f t="shared" si="1"/>
        <v>43.789389038085943</v>
      </c>
      <c r="C32" s="29"/>
      <c r="D32" s="30"/>
      <c r="E32" s="6">
        <f t="shared" si="0"/>
        <v>80</v>
      </c>
      <c r="F32" s="13">
        <f>B32*($E$36-E32)*$B$6/(100*$B$5)</f>
        <v>0</v>
      </c>
      <c r="G32" s="25"/>
      <c r="H32" s="2"/>
      <c r="O32" s="21"/>
    </row>
    <row r="33" spans="1:15" s="1" customFormat="1" x14ac:dyDescent="0.25">
      <c r="A33" s="5">
        <v>17</v>
      </c>
      <c r="B33" s="9">
        <f t="shared" si="1"/>
        <v>65.684083557128915</v>
      </c>
      <c r="C33" s="29"/>
      <c r="D33" s="30"/>
      <c r="E33" s="6">
        <f t="shared" si="0"/>
        <v>80</v>
      </c>
      <c r="F33" s="13">
        <f>B33*($E$36-E33)*$B$6/(100*$B$5)</f>
        <v>0</v>
      </c>
      <c r="G33" s="25"/>
      <c r="H33" s="2"/>
      <c r="O33" s="21"/>
    </row>
    <row r="34" spans="1:15" s="1" customFormat="1" x14ac:dyDescent="0.25">
      <c r="A34" s="5">
        <v>18</v>
      </c>
      <c r="B34" s="9">
        <f t="shared" si="1"/>
        <v>98.526125335693365</v>
      </c>
      <c r="C34" s="29"/>
      <c r="D34" s="30"/>
      <c r="E34" s="6">
        <f t="shared" si="0"/>
        <v>80</v>
      </c>
      <c r="F34" s="13">
        <f>B34*($E$36-E34)*$B$6/(100*$B$5)</f>
        <v>0</v>
      </c>
      <c r="G34" s="25"/>
      <c r="H34" s="2"/>
      <c r="O34" s="21"/>
    </row>
    <row r="35" spans="1:15" s="1" customFormat="1" x14ac:dyDescent="0.25">
      <c r="A35" s="5">
        <v>19</v>
      </c>
      <c r="B35" s="9">
        <f t="shared" si="1"/>
        <v>147.78918800354006</v>
      </c>
      <c r="C35" s="29"/>
      <c r="D35" s="30"/>
      <c r="E35" s="6">
        <f t="shared" si="0"/>
        <v>80</v>
      </c>
      <c r="F35" s="13">
        <f>B35*($E$36-E35)*$B$6/(100*$B$5)</f>
        <v>0</v>
      </c>
      <c r="G35" s="25"/>
      <c r="H35" s="2"/>
      <c r="O35" s="21"/>
    </row>
    <row r="36" spans="1:15" s="1" customFormat="1" x14ac:dyDescent="0.25">
      <c r="A36" s="5">
        <v>20</v>
      </c>
      <c r="B36" s="9">
        <f t="shared" si="1"/>
        <v>221.68378200531009</v>
      </c>
      <c r="C36" s="29"/>
      <c r="D36" s="30"/>
      <c r="E36" s="6">
        <f t="shared" si="0"/>
        <v>80</v>
      </c>
      <c r="F36" s="13">
        <f>B36*($E$36-E36)*$B$6/(100*$B$5)</f>
        <v>0</v>
      </c>
      <c r="G36" s="25"/>
      <c r="H36" s="2"/>
      <c r="O36" s="21"/>
    </row>
    <row r="37" spans="1:15" s="1" customFormat="1" x14ac:dyDescent="0.25">
      <c r="A37" s="2"/>
      <c r="B37" s="14" t="s">
        <v>19</v>
      </c>
      <c r="C37" s="3"/>
      <c r="D37" s="2"/>
      <c r="E37" s="2"/>
      <c r="F37" s="2"/>
      <c r="G37" s="2"/>
      <c r="H37" s="2"/>
    </row>
    <row r="40" spans="1:15" s="1" customFormat="1" ht="13.75" thickBot="1" x14ac:dyDescent="0.3">
      <c r="A40" s="2"/>
      <c r="B40" s="15">
        <f t="shared" ref="B40:F40" si="3">SUM(B17:B36)</f>
        <v>664.85134601593018</v>
      </c>
      <c r="C40" s="16">
        <f t="shared" si="3"/>
        <v>80</v>
      </c>
      <c r="D40" s="16">
        <f t="shared" si="3"/>
        <v>356.0625</v>
      </c>
      <c r="E40" s="16"/>
      <c r="F40" s="17">
        <f t="shared" si="3"/>
        <v>655</v>
      </c>
      <c r="G40" s="2"/>
      <c r="H40" s="2"/>
    </row>
    <row r="41" spans="1:15" s="1" customFormat="1" ht="13.75" thickTop="1" x14ac:dyDescent="0.25">
      <c r="A41" s="2"/>
      <c r="B41" s="2"/>
      <c r="C41" s="3"/>
      <c r="D41" s="2"/>
      <c r="E41" s="2"/>
      <c r="F41" s="2"/>
      <c r="G41" s="2"/>
      <c r="H41" s="2"/>
    </row>
    <row r="42" spans="1:15" s="1" customFormat="1" x14ac:dyDescent="0.25">
      <c r="A42" s="2"/>
      <c r="B42" s="2"/>
      <c r="C42" s="3"/>
      <c r="D42" s="2"/>
      <c r="E42" s="2"/>
      <c r="F42" s="2"/>
      <c r="G42" s="2"/>
      <c r="H42" s="2"/>
    </row>
  </sheetData>
  <mergeCells count="5">
    <mergeCell ref="A15:A16"/>
    <mergeCell ref="B15:B16"/>
    <mergeCell ref="C15:C16"/>
    <mergeCell ref="D15:D16"/>
    <mergeCell ref="E15:F15"/>
  </mergeCells>
  <phoneticPr fontId="7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使用例</vt:lpstr>
      <vt:lpstr>神威　スタンダード</vt:lpstr>
      <vt:lpstr>神威　マイクロ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RYOTARO SAKAMOTO</cp:lastModifiedBy>
  <dcterms:created xsi:type="dcterms:W3CDTF">2022-05-12T02:52:00Z</dcterms:created>
  <dcterms:modified xsi:type="dcterms:W3CDTF">2023-05-14T07:20:10Z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